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YALIN\註冊\畢業\113\"/>
    </mc:Choice>
  </mc:AlternateContent>
  <xr:revisionPtr revIDLastSave="0" documentId="8_{DB35B8F8-7E24-4A6F-A938-5BF838FAEE8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1" r:id="rId1"/>
    <sheet name="Sheet2" sheetId="2" r:id="rId2"/>
    <sheet name="Sheet3" sheetId="3" r:id="rId3"/>
    <sheet name="工作表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3" l="1"/>
  <c r="R25" i="3"/>
  <c r="R29" i="3"/>
  <c r="R26" i="3"/>
  <c r="L5" i="3" l="1"/>
  <c r="G5" i="3"/>
  <c r="M5" i="3" s="1"/>
  <c r="R30" i="3"/>
  <c r="R28" i="3"/>
  <c r="R31" i="3" l="1"/>
  <c r="R18" i="3"/>
  <c r="R19" i="3"/>
  <c r="R20" i="3"/>
  <c r="R21" i="3"/>
  <c r="R22" i="3"/>
  <c r="R23" i="3"/>
  <c r="R10" i="3"/>
  <c r="R11" i="3"/>
  <c r="R12" i="3"/>
  <c r="R13" i="3"/>
  <c r="R14" i="3"/>
  <c r="R15" i="3"/>
  <c r="R16" i="3"/>
  <c r="R24" i="3" l="1"/>
  <c r="R9" i="3"/>
  <c r="R17" i="3" s="1"/>
  <c r="M3" i="2"/>
  <c r="N3" i="2" s="1"/>
  <c r="M2" i="2"/>
  <c r="N2" i="2"/>
  <c r="I11" i="1"/>
  <c r="I12" i="1"/>
  <c r="I18" i="1"/>
  <c r="I17" i="1"/>
  <c r="I15" i="1"/>
  <c r="I14" i="1"/>
  <c r="I13" i="1"/>
  <c r="I16" i="1"/>
  <c r="H9" i="1"/>
  <c r="I9" i="1"/>
  <c r="H10" i="1"/>
  <c r="I10" i="1" s="1"/>
  <c r="H14" i="1"/>
  <c r="H16" i="1"/>
  <c r="H11" i="1"/>
  <c r="H19" i="1" s="1"/>
  <c r="H12" i="1"/>
  <c r="H13" i="1"/>
  <c r="H15" i="1"/>
  <c r="H17" i="1"/>
  <c r="H18" i="1"/>
  <c r="I19" i="1" l="1"/>
  <c r="I21" i="1" s="1"/>
  <c r="R32" i="3"/>
</calcChain>
</file>

<file path=xl/sharedStrings.xml><?xml version="1.0" encoding="utf-8"?>
<sst xmlns="http://schemas.openxmlformats.org/spreadsheetml/2006/main" count="180" uniqueCount="120">
  <si>
    <t>姓名</t>
    <phoneticPr fontId="2" type="noConversion"/>
  </si>
  <si>
    <t>獲獎次數</t>
    <phoneticPr fontId="2" type="noConversion"/>
  </si>
  <si>
    <t>小計</t>
    <phoneticPr fontId="2" type="noConversion"/>
  </si>
  <si>
    <t>全國個人</t>
    <phoneticPr fontId="2" type="noConversion"/>
  </si>
  <si>
    <t>全國團體</t>
    <phoneticPr fontId="2" type="noConversion"/>
  </si>
  <si>
    <t>國際個人</t>
    <phoneticPr fontId="2" type="noConversion"/>
  </si>
  <si>
    <t>國際團體</t>
    <phoneticPr fontId="2" type="noConversion"/>
  </si>
  <si>
    <t>合計</t>
    <phoneticPr fontId="2" type="noConversion"/>
  </si>
  <si>
    <t>總計</t>
    <phoneticPr fontId="2" type="noConversion"/>
  </si>
  <si>
    <t>美勞</t>
    <phoneticPr fontId="2" type="noConversion"/>
  </si>
  <si>
    <t>音樂</t>
    <phoneticPr fontId="2" type="noConversion"/>
  </si>
  <si>
    <t xml:space="preserve">審查結果:□通過    </t>
    <phoneticPr fontId="2" type="noConversion"/>
  </si>
  <si>
    <t>□不通過</t>
    <phoneticPr fontId="2" type="noConversion"/>
  </si>
  <si>
    <t>該領域成績</t>
    <phoneticPr fontId="2" type="noConversion"/>
  </si>
  <si>
    <t>小計</t>
    <phoneticPr fontId="2" type="noConversion"/>
  </si>
  <si>
    <t>說明：</t>
    <phoneticPr fontId="2" type="noConversion"/>
  </si>
  <si>
    <t>□我要以議長獎.校長獎.區長獎.家長會長獎優先</t>
    <phoneticPr fontId="2" type="noConversion"/>
  </si>
  <si>
    <r>
      <t>家長簽名：</t>
    </r>
    <r>
      <rPr>
        <b/>
        <u/>
        <sz val="16"/>
        <rFont val="新細明體"/>
        <family val="1"/>
        <charset val="136"/>
      </rPr>
      <t xml:space="preserve">                                                                          </t>
    </r>
    <phoneticPr fontId="2" type="noConversion"/>
  </si>
  <si>
    <t>大港國小市長藝術獎送審名單</t>
    <phoneticPr fontId="2" type="noConversion"/>
  </si>
  <si>
    <r>
      <t>第</t>
    </r>
    <r>
      <rPr>
        <sz val="12"/>
        <rFont val="Times New Roman"/>
        <family val="1"/>
      </rPr>
      <t xml:space="preserve">  4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佳作入選</t>
    </r>
    <phoneticPr fontId="2" type="noConversion"/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</si>
  <si>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特優</t>
    </r>
    <phoneticPr fontId="2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</si>
  <si>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優等</t>
    </r>
    <phoneticPr fontId="2" type="noConversion"/>
  </si>
  <si>
    <r>
      <t>第</t>
    </r>
    <r>
      <rPr>
        <sz val="12"/>
        <rFont val="Times New Roman"/>
        <family val="1"/>
      </rPr>
      <t xml:space="preserve"> 3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甲等</t>
    </r>
    <r>
      <rPr>
        <sz val="12"/>
        <rFont val="Times New Roman"/>
        <family val="1"/>
      </rPr>
      <t/>
    </r>
    <phoneticPr fontId="2" type="noConversion"/>
  </si>
  <si>
    <r>
      <t>第</t>
    </r>
    <r>
      <rPr>
        <sz val="12"/>
        <rFont val="Times New Roman"/>
        <family val="1"/>
      </rPr>
      <t xml:space="preserve"> 5 </t>
    </r>
    <r>
      <rPr>
        <sz val="12"/>
        <rFont val="新細明體"/>
        <family val="1"/>
        <charset val="136"/>
      </rPr>
      <t>名</t>
    </r>
    <phoneticPr fontId="2" type="noConversion"/>
  </si>
  <si>
    <r>
      <t>第</t>
    </r>
    <r>
      <rPr>
        <sz val="12"/>
        <rFont val="Times New Roman"/>
        <family val="1"/>
      </rPr>
      <t xml:space="preserve"> 6 </t>
    </r>
    <r>
      <rPr>
        <sz val="12"/>
        <rFont val="新細明體"/>
        <family val="1"/>
        <charset val="136"/>
      </rPr>
      <t>名</t>
    </r>
    <phoneticPr fontId="2" type="noConversion"/>
  </si>
  <si>
    <r>
      <t>1.佐證資料請</t>
    </r>
    <r>
      <rPr>
        <b/>
        <sz val="12"/>
        <rFont val="新細明體"/>
        <family val="1"/>
        <charset val="136"/>
      </rPr>
      <t>自行影印</t>
    </r>
    <r>
      <rPr>
        <sz val="12"/>
        <rFont val="新細明體"/>
        <family val="1"/>
        <charset val="136"/>
      </rPr>
      <t>成A4大小分類整理成冊附上</t>
    </r>
    <phoneticPr fontId="2" type="noConversion"/>
  </si>
  <si>
    <r>
      <t>2.總分的計算為該領域成績乘以</t>
    </r>
    <r>
      <rPr>
        <sz val="12"/>
        <rFont val="新細明體"/>
        <family val="1"/>
        <charset val="136"/>
      </rPr>
      <t>3</t>
    </r>
    <r>
      <rPr>
        <sz val="12"/>
        <rFont val="新細明體"/>
        <family val="1"/>
        <charset val="136"/>
      </rPr>
      <t>0%</t>
    </r>
    <r>
      <rPr>
        <sz val="12"/>
        <rFont val="新細明體"/>
        <family val="1"/>
        <charset val="136"/>
      </rPr>
      <t>+</t>
    </r>
    <r>
      <rPr>
        <sz val="12"/>
        <rFont val="新細明體"/>
        <family val="1"/>
        <charset val="136"/>
      </rPr>
      <t>其他特殊表現</t>
    </r>
    <r>
      <rPr>
        <sz val="12"/>
        <rFont val="新細明體"/>
        <family val="1"/>
        <charset val="136"/>
      </rPr>
      <t>(</t>
    </r>
    <r>
      <rPr>
        <sz val="12"/>
        <rFont val="新細明體"/>
        <family val="1"/>
        <charset val="136"/>
      </rPr>
      <t>獲獎紀錄</t>
    </r>
    <r>
      <rPr>
        <sz val="12"/>
        <rFont val="新細明體"/>
        <family val="1"/>
        <charset val="136"/>
      </rPr>
      <t>)</t>
    </r>
    <r>
      <rPr>
        <sz val="12"/>
        <rFont val="新細明體"/>
        <family val="1"/>
        <charset val="136"/>
      </rPr>
      <t>乘以</t>
    </r>
    <r>
      <rPr>
        <sz val="12"/>
        <rFont val="新細明體"/>
        <family val="1"/>
        <charset val="136"/>
      </rPr>
      <t>70%</t>
    </r>
    <r>
      <rPr>
        <sz val="12"/>
        <rFont val="新細明體"/>
        <family val="1"/>
        <charset val="136"/>
      </rPr>
      <t>後得之</t>
    </r>
    <phoneticPr fontId="2" type="noConversion"/>
  </si>
  <si>
    <t>民間個人</t>
    <phoneticPr fontId="2" type="noConversion"/>
  </si>
  <si>
    <t>民間團體</t>
    <phoneticPr fontId="2" type="noConversion"/>
  </si>
  <si>
    <t>校內個人</t>
    <phoneticPr fontId="2" type="noConversion"/>
  </si>
  <si>
    <t>校內團體</t>
    <phoneticPr fontId="2" type="noConversion"/>
  </si>
  <si>
    <t>市級個人</t>
    <phoneticPr fontId="2" type="noConversion"/>
  </si>
  <si>
    <t>市級團體</t>
    <phoneticPr fontId="2" type="noConversion"/>
  </si>
  <si>
    <r>
      <t>PS：請填入獎狀</t>
    </r>
    <r>
      <rPr>
        <b/>
        <sz val="14"/>
        <rFont val="新細明體"/>
        <family val="1"/>
        <charset val="136"/>
      </rPr>
      <t>張數</t>
    </r>
    <phoneticPr fontId="2" type="noConversion"/>
  </si>
  <si>
    <t>導師簽名：</t>
    <phoneticPr fontId="2" type="noConversion"/>
  </si>
  <si>
    <t>3.依據103.12.10南市教課(一)字第1031172154號函:說明五103學年度市長獎不得與議長獎.校長獎.區長獎和家長會長獎等重複領取。</t>
    <phoneticPr fontId="2" type="noConversion"/>
  </si>
  <si>
    <t>1上</t>
    <phoneticPr fontId="2" type="noConversion"/>
  </si>
  <si>
    <t>1下</t>
    <phoneticPr fontId="2" type="noConversion"/>
  </si>
  <si>
    <t>2上</t>
    <phoneticPr fontId="2" type="noConversion"/>
  </si>
  <si>
    <t>2下</t>
    <phoneticPr fontId="2" type="noConversion"/>
  </si>
  <si>
    <t>3上</t>
    <phoneticPr fontId="2" type="noConversion"/>
  </si>
  <si>
    <t>3下</t>
    <phoneticPr fontId="2" type="noConversion"/>
  </si>
  <si>
    <t>4上</t>
    <phoneticPr fontId="2" type="noConversion"/>
  </si>
  <si>
    <t>4下</t>
    <phoneticPr fontId="2" type="noConversion"/>
  </si>
  <si>
    <t>5上</t>
    <phoneticPr fontId="2" type="noConversion"/>
  </si>
  <si>
    <t>5下</t>
    <phoneticPr fontId="2" type="noConversion"/>
  </si>
  <si>
    <t>6上</t>
    <phoneticPr fontId="2" type="noConversion"/>
  </si>
  <si>
    <t>6下</t>
    <phoneticPr fontId="2" type="noConversion"/>
  </si>
  <si>
    <t>加總</t>
    <phoneticPr fontId="2" type="noConversion"/>
  </si>
  <si>
    <t>平均</t>
    <phoneticPr fontId="2" type="noConversion"/>
  </si>
  <si>
    <t>*</t>
    <phoneticPr fontId="2" type="noConversion"/>
  </si>
  <si>
    <r>
      <rPr>
        <b/>
        <sz val="14"/>
        <color indexed="10"/>
        <rFont val="新細明體"/>
        <family val="1"/>
        <charset val="136"/>
      </rPr>
      <t>□</t>
    </r>
    <r>
      <rPr>
        <b/>
        <sz val="14"/>
        <rFont val="新細明體"/>
        <family val="1"/>
        <charset val="136"/>
      </rPr>
      <t>我要以市長oo獎優先</t>
    </r>
    <phoneticPr fontId="2" type="noConversion"/>
  </si>
  <si>
    <t>6年    班</t>
    <phoneticPr fontId="2" type="noConversion"/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</si>
  <si>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特優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冠軍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金牌</t>
    </r>
    <phoneticPr fontId="2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</si>
  <si>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優等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亞軍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銀牌</t>
    </r>
    <phoneticPr fontId="2" type="noConversion"/>
  </si>
  <si>
    <r>
      <t>第</t>
    </r>
    <r>
      <rPr>
        <sz val="12"/>
        <rFont val="Times New Roman"/>
        <family val="1"/>
      </rPr>
      <t xml:space="preserve"> 3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甲等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季軍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銅牌</t>
    </r>
    <phoneticPr fontId="2" type="noConversion"/>
  </si>
  <si>
    <r>
      <t>第</t>
    </r>
    <r>
      <rPr>
        <sz val="12"/>
        <rFont val="Times New Roman"/>
        <family val="1"/>
      </rPr>
      <t xml:space="preserve">  4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殿軍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佳作</t>
    </r>
    <phoneticPr fontId="2" type="noConversion"/>
  </si>
  <si>
    <t>得分</t>
    <phoneticPr fontId="2" type="noConversion"/>
  </si>
  <si>
    <t>個人</t>
    <phoneticPr fontId="2" type="noConversion"/>
  </si>
  <si>
    <t>校內</t>
    <phoneticPr fontId="2" type="noConversion"/>
  </si>
  <si>
    <t>縣市級</t>
    <phoneticPr fontId="2" type="noConversion"/>
  </si>
  <si>
    <t>全國性</t>
    <phoneticPr fontId="2" type="noConversion"/>
  </si>
  <si>
    <t>國際性</t>
    <phoneticPr fontId="2" type="noConversion"/>
  </si>
  <si>
    <t>民間縣市級</t>
    <phoneticPr fontId="2" type="noConversion"/>
  </si>
  <si>
    <t>民間全國性</t>
    <phoneticPr fontId="2" type="noConversion"/>
  </si>
  <si>
    <t>民間國際性</t>
    <phoneticPr fontId="2" type="noConversion"/>
  </si>
  <si>
    <t>團體</t>
    <phoneticPr fontId="2" type="noConversion"/>
  </si>
  <si>
    <t xml:space="preserve">                  名次              次數/得分</t>
    <phoneticPr fontId="2" type="noConversion"/>
  </si>
  <si>
    <t>得分/次</t>
    <phoneticPr fontId="2" type="noConversion"/>
  </si>
  <si>
    <t>比賽級別</t>
    <phoneticPr fontId="2" type="noConversion"/>
  </si>
  <si>
    <t>合計(最高10分)</t>
    <phoneticPr fontId="2" type="noConversion"/>
  </si>
  <si>
    <t>總得分</t>
    <phoneticPr fontId="2" type="noConversion"/>
  </si>
  <si>
    <t>臺南市北區大港國小市長OO獎申請表</t>
    <phoneticPr fontId="2" type="noConversion"/>
  </si>
  <si>
    <t>六年       班</t>
    <phoneticPr fontId="2" type="noConversion"/>
  </si>
  <si>
    <t>姓名：</t>
    <phoneticPr fontId="2" type="noConversion"/>
  </si>
  <si>
    <t>請擇一勾選您的意願：</t>
    <phoneticPr fontId="2" type="noConversion"/>
  </si>
  <si>
    <t>1.佐證資料請自行影印成A4大小分類整理成冊附上</t>
    <phoneticPr fontId="2" type="noConversion"/>
  </si>
  <si>
    <t>2.總分的計算為該領域成績乘以30%+其他特殊表現(獲獎紀錄)乘以70%後得之</t>
    <phoneticPr fontId="2" type="noConversion"/>
  </si>
  <si>
    <t>導師簽名：</t>
  </si>
  <si>
    <t>承辦人</t>
    <phoneticPr fontId="2" type="noConversion"/>
  </si>
  <si>
    <t>教務主任</t>
    <phoneticPr fontId="2" type="noConversion"/>
  </si>
  <si>
    <t>校長</t>
    <phoneticPr fontId="2" type="noConversion"/>
  </si>
  <si>
    <t>其他特殊表現(獲獎紀錄)</t>
    <phoneticPr fontId="2" type="noConversion"/>
  </si>
  <si>
    <t>其他特殊表現(獲獎紀錄)總得分</t>
    <phoneticPr fontId="2" type="noConversion"/>
  </si>
  <si>
    <t xml:space="preserve">                  名次              次數/積分</t>
    <phoneticPr fontId="2" type="noConversion"/>
  </si>
  <si>
    <t>積分/次</t>
    <phoneticPr fontId="2" type="noConversion"/>
  </si>
  <si>
    <t>3.依據111年4月11日南市教課(一)字第1110482020號說明二：市長獎不得與議長獎.校長獎.區長獎和家長會長獎等重複領取。</t>
    <phoneticPr fontId="2" type="noConversion"/>
  </si>
  <si>
    <t>附件3</t>
    <phoneticPr fontId="2" type="noConversion"/>
  </si>
  <si>
    <r>
      <t>第</t>
    </r>
    <r>
      <rPr>
        <sz val="11"/>
        <rFont val="Times New Roman"/>
        <family val="1"/>
      </rPr>
      <t xml:space="preserve"> 1 </t>
    </r>
    <r>
      <rPr>
        <sz val="11"/>
        <rFont val="新細明體"/>
        <family val="1"/>
        <charset val="136"/>
      </rPr>
      <t>名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特優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冠軍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金牌</t>
    </r>
    <phoneticPr fontId="2" type="noConversion"/>
  </si>
  <si>
    <r>
      <t>第</t>
    </r>
    <r>
      <rPr>
        <sz val="11"/>
        <rFont val="Times New Roman"/>
        <family val="1"/>
      </rPr>
      <t xml:space="preserve"> 2 </t>
    </r>
    <r>
      <rPr>
        <sz val="11"/>
        <rFont val="新細明體"/>
        <family val="1"/>
        <charset val="136"/>
      </rPr>
      <t>名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優等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亞軍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銀牌</t>
    </r>
    <phoneticPr fontId="2" type="noConversion"/>
  </si>
  <si>
    <r>
      <t>第</t>
    </r>
    <r>
      <rPr>
        <sz val="11"/>
        <rFont val="Times New Roman"/>
        <family val="1"/>
      </rPr>
      <t xml:space="preserve"> 3 </t>
    </r>
    <r>
      <rPr>
        <sz val="11"/>
        <rFont val="新細明體"/>
        <family val="1"/>
        <charset val="136"/>
      </rPr>
      <t>名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甲等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季軍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銅牌</t>
    </r>
    <phoneticPr fontId="2" type="noConversion"/>
  </si>
  <si>
    <r>
      <t>第</t>
    </r>
    <r>
      <rPr>
        <sz val="11"/>
        <rFont val="Times New Roman"/>
        <family val="1"/>
      </rPr>
      <t xml:space="preserve"> 5 </t>
    </r>
    <r>
      <rPr>
        <sz val="11"/>
        <rFont val="新細明體"/>
        <family val="1"/>
        <charset val="136"/>
      </rPr>
      <t>名</t>
    </r>
    <phoneticPr fontId="2" type="noConversion"/>
  </si>
  <si>
    <t>自行  計算</t>
    <phoneticPr fontId="2" type="noConversion"/>
  </si>
  <si>
    <t>委員  核審</t>
    <phoneticPr fontId="2" type="noConversion"/>
  </si>
  <si>
    <t>◎申請獎項，請打V  □語文獎  □科技獎  □藝術獎□體育獎  □嘉行獎  □勵志獎</t>
    <phoneticPr fontId="2" type="noConversion"/>
  </si>
  <si>
    <t>合計(最高3分)</t>
    <phoneticPr fontId="2" type="noConversion"/>
  </si>
  <si>
    <t>其他獎項</t>
    <phoneticPr fontId="2" type="noConversion"/>
  </si>
  <si>
    <t>Cool English比賽</t>
    <phoneticPr fontId="2" type="noConversion"/>
  </si>
  <si>
    <t>不分級別、名次、獎項皆0.25分。</t>
    <phoneticPr fontId="2" type="noConversion"/>
  </si>
  <si>
    <t>(                      )領域成績</t>
    <phoneticPr fontId="2" type="noConversion"/>
  </si>
  <si>
    <t>審查委員會核審總分</t>
    <phoneticPr fontId="2" type="noConversion"/>
  </si>
  <si>
    <t>審查委員簽名：</t>
    <phoneticPr fontId="2" type="noConversion"/>
  </si>
  <si>
    <r>
      <t>第</t>
    </r>
    <r>
      <rPr>
        <sz val="11"/>
        <rFont val="Times New Roman"/>
        <family val="1"/>
      </rPr>
      <t xml:space="preserve">  4 </t>
    </r>
    <r>
      <rPr>
        <sz val="11"/>
        <rFont val="新細明體"/>
        <family val="1"/>
        <charset val="136"/>
      </rPr>
      <t>名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殿軍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佳作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優勝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選</t>
    </r>
    <r>
      <rPr>
        <sz val="11"/>
        <rFont val="Times New Roman"/>
        <family val="1"/>
      </rPr>
      <t>)</t>
    </r>
    <phoneticPr fontId="2" type="noConversion"/>
  </si>
  <si>
    <t>體適能獎章</t>
    <phoneticPr fontId="2" type="noConversion"/>
  </si>
  <si>
    <t>銅質章</t>
    <phoneticPr fontId="2" type="noConversion"/>
  </si>
  <si>
    <t>金質章</t>
    <phoneticPr fontId="2" type="noConversion"/>
  </si>
  <si>
    <t>銀質章</t>
    <phoneticPr fontId="2" type="noConversion"/>
  </si>
  <si>
    <r>
      <t>第</t>
    </r>
    <r>
      <rPr>
        <sz val="11"/>
        <rFont val="Times New Roman"/>
        <family val="1"/>
      </rPr>
      <t xml:space="preserve"> 6 </t>
    </r>
    <r>
      <rPr>
        <sz val="11"/>
        <rFont val="新細明體"/>
        <family val="1"/>
        <charset val="136"/>
      </rPr>
      <t>名</t>
    </r>
    <r>
      <rPr>
        <sz val="11"/>
        <rFont val="Times New Roman"/>
        <family val="1"/>
      </rPr>
      <t xml:space="preserve">           </t>
    </r>
    <r>
      <rPr>
        <sz val="11"/>
        <rFont val="新細明體"/>
        <family val="1"/>
        <charset val="136"/>
      </rPr>
      <t>第</t>
    </r>
    <r>
      <rPr>
        <sz val="11"/>
        <rFont val="Times New Roman"/>
        <family val="1"/>
      </rPr>
      <t>7</t>
    </r>
    <r>
      <rPr>
        <sz val="11"/>
        <rFont val="新細明體"/>
        <family val="1"/>
        <charset val="136"/>
      </rPr>
      <t>名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第</t>
    </r>
    <r>
      <rPr>
        <sz val="11"/>
        <rFont val="Times New Roman"/>
        <family val="1"/>
      </rPr>
      <t>8</t>
    </r>
    <r>
      <rPr>
        <sz val="11"/>
        <rFont val="新細明體"/>
        <family val="1"/>
        <charset val="136"/>
      </rPr>
      <t>名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/>
    </r>
    <phoneticPr fontId="2" type="noConversion"/>
  </si>
  <si>
    <t>1~10名</t>
    <phoneticPr fontId="2" type="noConversion"/>
  </si>
  <si>
    <t>11~50名</t>
    <phoneticPr fontId="2" type="noConversion"/>
  </si>
  <si>
    <t>51~100名</t>
    <phoneticPr fontId="2" type="noConversion"/>
  </si>
  <si>
    <t>布可星球TOP100</t>
    <phoneticPr fontId="2" type="noConversion"/>
  </si>
  <si>
    <t>教務處複審</t>
    <phoneticPr fontId="2" type="noConversion"/>
  </si>
  <si>
    <t>導師  初審</t>
    <phoneticPr fontId="2" type="noConversion"/>
  </si>
  <si>
    <t>布可星球-等級10</t>
    <phoneticPr fontId="2" type="noConversion"/>
  </si>
  <si>
    <t>悅讀之森-閱讀護照</t>
    <phoneticPr fontId="2" type="noConversion"/>
  </si>
  <si>
    <t>森林之王(后)</t>
    <phoneticPr fontId="2" type="noConversion"/>
  </si>
  <si>
    <t>森林小王子(公主)</t>
    <phoneticPr fontId="2" type="noConversion"/>
  </si>
  <si>
    <t>森林小精靈</t>
    <phoneticPr fontId="2" type="noConversion"/>
  </si>
  <si>
    <t>採計1次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</si>
</sst>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&quot;月&quot;d&quot;日&quot;"/>
    <numFmt numFmtId="177" formatCode="0_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8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sz val="16"/>
      <name val="新細明體"/>
      <family val="1"/>
      <charset val="136"/>
    </font>
    <font>
      <b/>
      <u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6"/>
      <name val="新細明體"/>
      <family val="1"/>
      <charset val="136"/>
    </font>
    <font>
      <b/>
      <sz val="20"/>
      <name val="新細明體"/>
      <family val="1"/>
      <charset val="136"/>
    </font>
    <font>
      <sz val="11"/>
      <name val="新細明體"/>
      <family val="1"/>
      <charset val="136"/>
    </font>
    <font>
      <sz val="8"/>
      <name val="新細明體"/>
      <family val="1"/>
      <charset val="136"/>
    </font>
    <font>
      <sz val="11"/>
      <name val="Times New Roman"/>
      <family val="1"/>
    </font>
    <font>
      <b/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4" fillId="0" borderId="0" xfId="0" applyFont="1"/>
    <xf numFmtId="0" fontId="0" fillId="0" borderId="0" xfId="0" applyAlignment="1">
      <alignment vertical="justify"/>
    </xf>
    <xf numFmtId="0" fontId="0" fillId="0" borderId="1" xfId="0" applyBorder="1" applyAlignment="1">
      <alignment vertical="justify"/>
    </xf>
    <xf numFmtId="0" fontId="5" fillId="0" borderId="0" xfId="0" applyFont="1"/>
    <xf numFmtId="0" fontId="0" fillId="0" borderId="0" xfId="0" applyBorder="1" applyAlignment="1">
      <alignment vertical="justify"/>
    </xf>
    <xf numFmtId="0" fontId="5" fillId="0" borderId="1" xfId="0" applyFont="1" applyFill="1" applyBorder="1"/>
    <xf numFmtId="0" fontId="5" fillId="0" borderId="1" xfId="0" applyFont="1" applyBorder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3" xfId="0" applyFont="1" applyBorder="1"/>
    <xf numFmtId="0" fontId="5" fillId="0" borderId="1" xfId="0" applyFont="1" applyBorder="1" applyAlignment="1">
      <alignment horizontal="right" vertical="center"/>
    </xf>
    <xf numFmtId="0" fontId="5" fillId="0" borderId="4" xfId="0" applyFont="1" applyBorder="1"/>
    <xf numFmtId="0" fontId="6" fillId="0" borderId="0" xfId="0" applyFont="1"/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top" wrapText="1"/>
    </xf>
    <xf numFmtId="17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vertical="top"/>
    </xf>
    <xf numFmtId="41" fontId="0" fillId="0" borderId="11" xfId="0" applyNumberFormat="1" applyBorder="1" applyAlignment="1">
      <alignment vertical="center"/>
    </xf>
    <xf numFmtId="41" fontId="0" fillId="0" borderId="13" xfId="0" applyNumberFormat="1" applyBorder="1" applyAlignment="1">
      <alignment vertical="center"/>
    </xf>
    <xf numFmtId="41" fontId="0" fillId="0" borderId="1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41" fontId="0" fillId="0" borderId="20" xfId="0" applyNumberFormat="1" applyBorder="1" applyAlignment="1">
      <alignment vertical="center"/>
    </xf>
    <xf numFmtId="41" fontId="0" fillId="2" borderId="21" xfId="0" applyNumberFormat="1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1" xfId="0" applyBorder="1" applyAlignment="1"/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41" fontId="0" fillId="0" borderId="29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center"/>
    </xf>
    <xf numFmtId="0" fontId="11" fillId="0" borderId="0" xfId="0" applyFont="1" applyAlignment="1"/>
    <xf numFmtId="0" fontId="0" fillId="0" borderId="0" xfId="0" applyAlignment="1"/>
    <xf numFmtId="0" fontId="5" fillId="0" borderId="1" xfId="0" applyFont="1" applyBorder="1" applyAlignment="1"/>
    <xf numFmtId="0" fontId="5" fillId="0" borderId="8" xfId="0" applyFont="1" applyBorder="1" applyAlignment="1">
      <alignment horizontal="center"/>
    </xf>
    <xf numFmtId="177" fontId="5" fillId="0" borderId="1" xfId="1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9" fontId="0" fillId="0" borderId="2" xfId="0" applyNumberFormat="1" applyBorder="1" applyAlignment="1">
      <alignment horizontal="center" wrapText="1"/>
    </xf>
    <xf numFmtId="9" fontId="0" fillId="0" borderId="31" xfId="0" applyNumberFormat="1" applyBorder="1" applyAlignment="1">
      <alignment horizontal="center" wrapText="1"/>
    </xf>
    <xf numFmtId="9" fontId="0" fillId="0" borderId="0" xfId="0" applyNumberFormat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3" fillId="0" borderId="1" xfId="0" applyFont="1" applyBorder="1" applyAlignment="1">
      <alignment horizontal="center" vertical="justify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5" fillId="0" borderId="35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justify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0" fillId="0" borderId="1" xfId="0" applyBorder="1" applyAlignment="1">
      <alignment horizontal="center" vertical="justify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opLeftCell="A10" workbookViewId="0">
      <selection activeCell="A25" sqref="A25:B25"/>
    </sheetView>
  </sheetViews>
  <sheetFormatPr defaultRowHeight="16.2"/>
  <cols>
    <col min="1" max="1" width="11.44140625" customWidth="1"/>
    <col min="2" max="2" width="8.21875" customWidth="1"/>
    <col min="3" max="3" width="8.6640625" customWidth="1"/>
    <col min="4" max="4" width="8.33203125" customWidth="1"/>
    <col min="5" max="5" width="9.33203125" customWidth="1"/>
    <col min="6" max="6" width="8.77734375" customWidth="1"/>
    <col min="7" max="7" width="8.88671875" customWidth="1"/>
    <col min="8" max="8" width="11.44140625" customWidth="1"/>
    <col min="9" max="9" width="8.77734375" customWidth="1"/>
    <col min="10" max="10" width="2" customWidth="1"/>
    <col min="11" max="11" width="61.6640625" customWidth="1"/>
    <col min="12" max="12" width="0.109375" customWidth="1"/>
    <col min="13" max="13" width="2.33203125" customWidth="1"/>
  </cols>
  <sheetData>
    <row r="1" spans="1:11" ht="33" customHeight="1">
      <c r="A1" s="4" t="s">
        <v>18</v>
      </c>
      <c r="F1" s="69" t="s">
        <v>52</v>
      </c>
      <c r="G1" s="69"/>
      <c r="I1" s="4" t="s">
        <v>0</v>
      </c>
    </row>
    <row r="2" spans="1:11" ht="28.5" customHeight="1">
      <c r="A2" t="s">
        <v>13</v>
      </c>
    </row>
    <row r="3" spans="1:11" ht="20.100000000000001" customHeight="1">
      <c r="A3" s="1" t="s">
        <v>9</v>
      </c>
      <c r="B3" s="1" t="s">
        <v>10</v>
      </c>
      <c r="C3" s="1" t="s">
        <v>2</v>
      </c>
    </row>
    <row r="4" spans="1:11" ht="20.100000000000001" customHeight="1">
      <c r="A4" s="1"/>
      <c r="B4" s="1"/>
      <c r="C4" s="1"/>
      <c r="K4" s="5" t="s">
        <v>15</v>
      </c>
    </row>
    <row r="5" spans="1:11" ht="20.100000000000001" customHeight="1">
      <c r="K5" s="11" t="s">
        <v>25</v>
      </c>
    </row>
    <row r="6" spans="1:11" ht="20.100000000000001" customHeight="1">
      <c r="B6" s="3"/>
      <c r="C6" s="3"/>
      <c r="D6" s="3"/>
    </row>
    <row r="7" spans="1:11" ht="20.100000000000001" customHeight="1">
      <c r="A7" t="s">
        <v>1</v>
      </c>
      <c r="C7" s="3"/>
      <c r="D7" s="3"/>
      <c r="E7" s="3"/>
      <c r="K7" s="72" t="s">
        <v>26</v>
      </c>
    </row>
    <row r="8" spans="1:11" s="5" customFormat="1" ht="35.25" customHeight="1">
      <c r="A8" s="6"/>
      <c r="B8" s="6" t="s">
        <v>20</v>
      </c>
      <c r="C8" s="6" t="s">
        <v>21</v>
      </c>
      <c r="D8" s="6" t="s">
        <v>22</v>
      </c>
      <c r="E8" s="6" t="s">
        <v>19</v>
      </c>
      <c r="F8" s="6" t="s">
        <v>23</v>
      </c>
      <c r="G8" s="6" t="s">
        <v>24</v>
      </c>
      <c r="I8" s="6" t="s">
        <v>14</v>
      </c>
      <c r="J8" s="8"/>
      <c r="K8" s="73"/>
    </row>
    <row r="9" spans="1:11" s="5" customFormat="1" ht="20.100000000000001" customHeight="1">
      <c r="A9" s="17" t="s">
        <v>27</v>
      </c>
      <c r="B9" s="18"/>
      <c r="C9" s="6"/>
      <c r="D9" s="6"/>
      <c r="E9" s="6"/>
      <c r="F9" s="6"/>
      <c r="G9" s="6"/>
      <c r="H9" s="9">
        <f>(B9*6+C9*5+D9*4+E9*3+F9*2+G9*1)/2</f>
        <v>0</v>
      </c>
      <c r="I9" s="14">
        <f>IF(H9&gt;10,10,H9)</f>
        <v>0</v>
      </c>
      <c r="J9" s="8"/>
      <c r="K9" s="72" t="s">
        <v>35</v>
      </c>
    </row>
    <row r="10" spans="1:11" s="5" customFormat="1" ht="20.100000000000001" customHeight="1">
      <c r="A10" s="17" t="s">
        <v>28</v>
      </c>
      <c r="B10" s="18"/>
      <c r="C10" s="6"/>
      <c r="D10" s="6"/>
      <c r="E10" s="6"/>
      <c r="F10" s="6"/>
      <c r="G10" s="6"/>
      <c r="H10" s="9">
        <f>(B10*6+C10*5+D10*4+E10*3+F10*2+G10*1)/4</f>
        <v>0</v>
      </c>
      <c r="I10" s="14">
        <f>IF(H10&gt;10,10,H10)</f>
        <v>0</v>
      </c>
      <c r="J10" s="8"/>
      <c r="K10" s="73"/>
    </row>
    <row r="11" spans="1:11" ht="20.100000000000001" customHeight="1">
      <c r="A11" s="17" t="s">
        <v>29</v>
      </c>
      <c r="B11" s="18"/>
      <c r="C11" s="1"/>
      <c r="D11" s="1"/>
      <c r="E11" s="1"/>
      <c r="F11" s="1"/>
      <c r="G11" s="1"/>
      <c r="H11" s="9">
        <f>(B11*6+C11*5+D11*4+E11*3+F11*2+G11*1)/2</f>
        <v>0</v>
      </c>
      <c r="I11" s="9">
        <f>(B11*6+C11*5+D11*4+E11*3+F11*2+G11*1)/2</f>
        <v>0</v>
      </c>
      <c r="J11" s="3"/>
      <c r="K11" s="19"/>
    </row>
    <row r="12" spans="1:11" ht="20.100000000000001" customHeight="1">
      <c r="A12" s="17" t="s">
        <v>30</v>
      </c>
      <c r="B12" s="18"/>
      <c r="C12" s="1"/>
      <c r="D12" s="1"/>
      <c r="E12" s="1"/>
      <c r="F12" s="1"/>
      <c r="G12" s="1"/>
      <c r="H12" s="9">
        <f>(B12*6+C12*5+D12*4+E12*3+F12*2+G12*1)/4</f>
        <v>0</v>
      </c>
      <c r="I12" s="9">
        <f>(B12*6+C12*5+D12*4+E12*3+F12*2+G12*1)/4</f>
        <v>0</v>
      </c>
      <c r="J12" s="3"/>
      <c r="K12" s="16" t="s">
        <v>75</v>
      </c>
    </row>
    <row r="13" spans="1:11" ht="20.100000000000001" customHeight="1">
      <c r="A13" s="18" t="s">
        <v>31</v>
      </c>
      <c r="B13" s="18"/>
      <c r="C13" s="1"/>
      <c r="D13" s="1"/>
      <c r="E13" s="1"/>
      <c r="F13" s="1"/>
      <c r="G13" s="1"/>
      <c r="H13" s="9">
        <f>B13*6+C13*5+D13*4+E13*3+F13*2+G13*1</f>
        <v>0</v>
      </c>
      <c r="I13" s="9">
        <f>B13*6+C13*5+D13*4+E13*3+F13*2+G13*1</f>
        <v>0</v>
      </c>
      <c r="J13" s="3"/>
    </row>
    <row r="14" spans="1:11" ht="20.100000000000001" customHeight="1">
      <c r="A14" s="18" t="s">
        <v>32</v>
      </c>
      <c r="B14" s="18"/>
      <c r="C14" s="1"/>
      <c r="D14" s="1"/>
      <c r="E14" s="1"/>
      <c r="F14" s="1"/>
      <c r="G14" s="1"/>
      <c r="H14" s="9">
        <f>(B14*6+C14*5+D14*4+E14*3+F14*2+G14*1)/2</f>
        <v>0</v>
      </c>
      <c r="I14" s="9">
        <f>(B14*6+C14*5+D14*4+E14*3+F14*2+G14*1)/2</f>
        <v>0</v>
      </c>
      <c r="J14" s="3"/>
      <c r="K14" s="12" t="s">
        <v>51</v>
      </c>
    </row>
    <row r="15" spans="1:11" ht="20.100000000000001" customHeight="1">
      <c r="A15" s="18" t="s">
        <v>3</v>
      </c>
      <c r="B15" s="18"/>
      <c r="C15" s="1"/>
      <c r="D15" s="1"/>
      <c r="E15" s="1"/>
      <c r="F15" s="1"/>
      <c r="G15" s="1"/>
      <c r="H15" s="9">
        <f>(B15*6+C15*5+D15*4+E15*3+F15*2+G15*1)*2</f>
        <v>0</v>
      </c>
      <c r="I15" s="9">
        <f>(B15*6+C15*5+D15*4+E15*3+F15*2+G15*1)*2</f>
        <v>0</v>
      </c>
      <c r="J15" s="3"/>
    </row>
    <row r="16" spans="1:11" ht="20.100000000000001" customHeight="1">
      <c r="A16" s="18" t="s">
        <v>4</v>
      </c>
      <c r="B16" s="18"/>
      <c r="C16" s="1"/>
      <c r="D16" s="1"/>
      <c r="E16" s="1"/>
      <c r="F16" s="1"/>
      <c r="G16" s="1"/>
      <c r="H16" s="9">
        <f>(B16*6+C16*5+D16*4+E16*3+F16*2+G16*1)*2/2</f>
        <v>0</v>
      </c>
      <c r="I16" s="9">
        <f>(B16*6+C16*5+D16*4+E16*3+F16*2+G16*1)*2/2</f>
        <v>0</v>
      </c>
      <c r="J16" s="3"/>
      <c r="K16" s="12" t="s">
        <v>16</v>
      </c>
    </row>
    <row r="17" spans="1:11" ht="20.100000000000001" customHeight="1">
      <c r="A17" s="18" t="s">
        <v>5</v>
      </c>
      <c r="B17" s="18"/>
      <c r="C17" s="1"/>
      <c r="D17" s="1"/>
      <c r="E17" s="1"/>
      <c r="F17" s="1"/>
      <c r="G17" s="1"/>
      <c r="H17" s="9">
        <f>(B17*6+C17*5+D17*4+E17*3+F17*2+G17*1)*3</f>
        <v>0</v>
      </c>
      <c r="I17" s="9">
        <f>(B17*6+C17*5+D17*4+E17*3+F17*2+G17*1)*3</f>
        <v>0</v>
      </c>
      <c r="J17" s="3"/>
    </row>
    <row r="18" spans="1:11" ht="20.100000000000001" customHeight="1">
      <c r="A18" s="18" t="s">
        <v>6</v>
      </c>
      <c r="B18" s="18"/>
      <c r="C18" s="1"/>
      <c r="D18" s="1"/>
      <c r="E18" s="1"/>
      <c r="F18" s="2"/>
      <c r="G18" s="1"/>
      <c r="H18" s="9">
        <f>(B18*6+C18*5+D18*4+E18*3+F18*2+G18*1)*3/2</f>
        <v>0</v>
      </c>
      <c r="I18" s="9">
        <f>(B18*6+C18*5+D18*4+E18*3+F18*2+G18*1)*3/2</f>
        <v>0</v>
      </c>
      <c r="J18" s="3"/>
    </row>
    <row r="19" spans="1:11" ht="20.100000000000001" customHeight="1">
      <c r="A19" s="70" t="s">
        <v>33</v>
      </c>
      <c r="B19" s="70"/>
      <c r="C19" s="70"/>
      <c r="D19" s="70"/>
      <c r="E19" s="70"/>
      <c r="F19" s="71"/>
      <c r="G19" s="1" t="s">
        <v>7</v>
      </c>
      <c r="H19" s="10">
        <f>SUM(H11:H18)</f>
        <v>0</v>
      </c>
      <c r="I19" s="10">
        <f>SUM(I9:I18)</f>
        <v>0</v>
      </c>
      <c r="J19" s="3"/>
      <c r="K19" s="13" t="s">
        <v>17</v>
      </c>
    </row>
    <row r="21" spans="1:11">
      <c r="G21" t="s">
        <v>8</v>
      </c>
      <c r="I21">
        <f>C4*0.3+I19*0.7</f>
        <v>0</v>
      </c>
    </row>
    <row r="22" spans="1:11" ht="19.8">
      <c r="A22" s="7" t="s">
        <v>11</v>
      </c>
      <c r="C22" s="7"/>
      <c r="D22" s="7" t="s">
        <v>12</v>
      </c>
    </row>
    <row r="23" spans="1:11" ht="19.8">
      <c r="F23" s="7"/>
      <c r="G23" s="7"/>
      <c r="H23" s="7"/>
    </row>
    <row r="25" spans="1:11" ht="22.8" thickBot="1">
      <c r="A25" s="74" t="s">
        <v>34</v>
      </c>
      <c r="B25" s="74"/>
      <c r="C25" s="15"/>
      <c r="D25" s="15"/>
      <c r="E25" s="15"/>
      <c r="F25" s="15"/>
    </row>
  </sheetData>
  <mergeCells count="5">
    <mergeCell ref="F1:G1"/>
    <mergeCell ref="A19:F19"/>
    <mergeCell ref="K7:K8"/>
    <mergeCell ref="A25:B25"/>
    <mergeCell ref="K9:K10"/>
  </mergeCells>
  <phoneticPr fontId="2" type="noConversion"/>
  <pageMargins left="0.35433070866141736" right="0.15748031496062992" top="0.59055118110236227" bottom="0.39370078740157483" header="0.51181102362204722" footer="0.5118110236220472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D14" sqref="D14"/>
    </sheetView>
  </sheetViews>
  <sheetFormatPr defaultRowHeight="16.2"/>
  <sheetData>
    <row r="1" spans="1:14">
      <c r="A1" s="20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  <c r="K1" t="s">
        <v>46</v>
      </c>
      <c r="L1" t="s">
        <v>47</v>
      </c>
      <c r="M1" t="s">
        <v>48</v>
      </c>
      <c r="N1" t="s">
        <v>49</v>
      </c>
    </row>
    <row r="2" spans="1:14">
      <c r="M2">
        <f>A2+B2+C2+D2+E2+F2+G2+H2+I2+J2+K2+L2</f>
        <v>0</v>
      </c>
      <c r="N2">
        <f>M2/12</f>
        <v>0</v>
      </c>
    </row>
    <row r="3" spans="1:14">
      <c r="A3" t="s">
        <v>50</v>
      </c>
      <c r="B3" t="s">
        <v>50</v>
      </c>
      <c r="C3" t="s">
        <v>50</v>
      </c>
      <c r="D3" t="s">
        <v>50</v>
      </c>
      <c r="M3">
        <f>E3+F3+G3+H3+I3+J3+K3+L3</f>
        <v>0</v>
      </c>
      <c r="N3">
        <f>M3/8</f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9"/>
  <sheetViews>
    <sheetView tabSelected="1" workbookViewId="0">
      <selection activeCell="F27" sqref="F27:N27"/>
    </sheetView>
  </sheetViews>
  <sheetFormatPr defaultRowHeight="16.2"/>
  <cols>
    <col min="1" max="1" width="3.44140625" customWidth="1"/>
    <col min="2" max="2" width="12.88671875" style="21" bestFit="1" customWidth="1"/>
    <col min="3" max="13" width="6.44140625" style="21" customWidth="1"/>
    <col min="14" max="14" width="6.44140625" customWidth="1"/>
    <col min="15" max="18" width="6" customWidth="1"/>
  </cols>
  <sheetData>
    <row r="1" spans="1:21" ht="30.6" customHeight="1">
      <c r="A1" s="75" t="s">
        <v>72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21" ht="24" customHeight="1">
      <c r="A2" s="82" t="s">
        <v>73</v>
      </c>
      <c r="B2" s="82"/>
      <c r="C2" s="82" t="s">
        <v>74</v>
      </c>
      <c r="D2" s="82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37" t="s">
        <v>87</v>
      </c>
    </row>
    <row r="3" spans="1:21" s="32" customFormat="1" ht="24" customHeight="1" thickBot="1">
      <c r="A3" s="83" t="s">
        <v>94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21" ht="31.2" customHeight="1">
      <c r="A4" s="62"/>
      <c r="B4" s="62"/>
      <c r="C4" s="49" t="s">
        <v>99</v>
      </c>
      <c r="D4" s="63"/>
      <c r="E4" s="63"/>
      <c r="F4" s="63"/>
      <c r="G4" s="64" t="s">
        <v>57</v>
      </c>
      <c r="H4" s="113" t="s">
        <v>82</v>
      </c>
      <c r="I4" s="114"/>
      <c r="J4" s="114"/>
      <c r="K4" s="115"/>
      <c r="L4" s="64" t="s">
        <v>57</v>
      </c>
      <c r="M4" s="121" t="s">
        <v>71</v>
      </c>
      <c r="N4" s="122"/>
      <c r="O4" s="91" t="s">
        <v>100</v>
      </c>
      <c r="P4" s="92"/>
      <c r="Q4" s="92"/>
      <c r="R4" s="93"/>
    </row>
    <row r="5" spans="1:21" ht="26.4" customHeight="1" thickBot="1">
      <c r="A5" s="78"/>
      <c r="B5" s="78"/>
      <c r="C5" s="76"/>
      <c r="D5" s="77"/>
      <c r="E5" s="76">
        <v>0.3</v>
      </c>
      <c r="F5" s="77"/>
      <c r="G5" s="65">
        <f>C5*E5</f>
        <v>0</v>
      </c>
      <c r="H5" s="116"/>
      <c r="I5" s="117"/>
      <c r="J5" s="118">
        <v>0.7</v>
      </c>
      <c r="K5" s="117"/>
      <c r="L5" s="45">
        <f>H5*J5</f>
        <v>0</v>
      </c>
      <c r="M5" s="119">
        <f>G5+L5</f>
        <v>0</v>
      </c>
      <c r="N5" s="120"/>
      <c r="O5" s="94"/>
      <c r="P5" s="95"/>
      <c r="Q5" s="95"/>
      <c r="R5" s="96"/>
    </row>
    <row r="7" spans="1:21" ht="37.200000000000003" customHeight="1">
      <c r="A7" s="102" t="s">
        <v>84</v>
      </c>
      <c r="B7" s="102"/>
      <c r="C7" s="81" t="s">
        <v>88</v>
      </c>
      <c r="D7" s="81"/>
      <c r="E7" s="81" t="s">
        <v>89</v>
      </c>
      <c r="F7" s="81"/>
      <c r="G7" s="81" t="s">
        <v>90</v>
      </c>
      <c r="H7" s="81"/>
      <c r="I7" s="81" t="s">
        <v>102</v>
      </c>
      <c r="J7" s="81"/>
      <c r="K7" s="81" t="s">
        <v>91</v>
      </c>
      <c r="L7" s="81"/>
      <c r="M7" s="81" t="s">
        <v>107</v>
      </c>
      <c r="N7" s="81"/>
      <c r="O7" s="68" t="s">
        <v>92</v>
      </c>
      <c r="P7" s="68" t="s">
        <v>113</v>
      </c>
      <c r="Q7" s="68" t="s">
        <v>112</v>
      </c>
      <c r="R7" s="68" t="s">
        <v>93</v>
      </c>
    </row>
    <row r="8" spans="1:21" s="23" customFormat="1" ht="22.8" customHeight="1" thickBot="1">
      <c r="A8" s="105" t="s">
        <v>69</v>
      </c>
      <c r="B8" s="105"/>
      <c r="C8" s="50" t="s">
        <v>1</v>
      </c>
      <c r="D8" s="51" t="s">
        <v>85</v>
      </c>
      <c r="E8" s="50" t="s">
        <v>1</v>
      </c>
      <c r="F8" s="51" t="s">
        <v>85</v>
      </c>
      <c r="G8" s="50" t="s">
        <v>1</v>
      </c>
      <c r="H8" s="51" t="s">
        <v>85</v>
      </c>
      <c r="I8" s="50" t="s">
        <v>1</v>
      </c>
      <c r="J8" s="51" t="s">
        <v>85</v>
      </c>
      <c r="K8" s="50" t="s">
        <v>1</v>
      </c>
      <c r="L8" s="51" t="s">
        <v>85</v>
      </c>
      <c r="M8" s="50" t="s">
        <v>1</v>
      </c>
      <c r="N8" s="51" t="s">
        <v>85</v>
      </c>
      <c r="O8" s="106" t="s">
        <v>7</v>
      </c>
      <c r="P8" s="106"/>
      <c r="Q8" s="106"/>
      <c r="R8" s="106"/>
    </row>
    <row r="9" spans="1:21" s="23" customFormat="1" ht="22.8" customHeight="1">
      <c r="A9" s="103" t="s">
        <v>58</v>
      </c>
      <c r="B9" s="31" t="s">
        <v>59</v>
      </c>
      <c r="C9" s="26"/>
      <c r="D9" s="26">
        <v>3</v>
      </c>
      <c r="E9" s="26"/>
      <c r="F9" s="26">
        <v>2.5</v>
      </c>
      <c r="G9" s="26"/>
      <c r="H9" s="26">
        <v>2</v>
      </c>
      <c r="I9" s="26"/>
      <c r="J9" s="26">
        <v>1.5</v>
      </c>
      <c r="K9" s="26"/>
      <c r="L9" s="26">
        <v>1</v>
      </c>
      <c r="M9" s="26"/>
      <c r="N9" s="27">
        <v>0.5</v>
      </c>
      <c r="O9" s="56"/>
      <c r="P9" s="56"/>
      <c r="Q9" s="56"/>
      <c r="R9" s="57">
        <f>C9*D9+E9*F9+G9*H9+I9*J9+K9*L9+M9*N9</f>
        <v>0</v>
      </c>
    </row>
    <row r="10" spans="1:21" s="23" customFormat="1" ht="22.8" customHeight="1">
      <c r="A10" s="104"/>
      <c r="B10" s="17" t="s">
        <v>60</v>
      </c>
      <c r="C10" s="18"/>
      <c r="D10" s="18">
        <v>6</v>
      </c>
      <c r="E10" s="18"/>
      <c r="F10" s="18">
        <v>5</v>
      </c>
      <c r="G10" s="18"/>
      <c r="H10" s="18">
        <v>4</v>
      </c>
      <c r="I10" s="18"/>
      <c r="J10" s="18">
        <v>3</v>
      </c>
      <c r="K10" s="18"/>
      <c r="L10" s="18">
        <v>2</v>
      </c>
      <c r="M10" s="18"/>
      <c r="N10" s="22">
        <v>1</v>
      </c>
      <c r="O10" s="53"/>
      <c r="P10" s="53"/>
      <c r="Q10" s="53"/>
      <c r="R10" s="39">
        <f t="shared" ref="R10:R23" si="0">C10*D10+E10*F10+G10*H10+I10*J10+K10*L10+M10*N10</f>
        <v>0</v>
      </c>
    </row>
    <row r="11" spans="1:21" s="23" customFormat="1" ht="22.8" customHeight="1">
      <c r="A11" s="104"/>
      <c r="B11" s="17" t="s">
        <v>61</v>
      </c>
      <c r="C11" s="18"/>
      <c r="D11" s="18">
        <v>12</v>
      </c>
      <c r="E11" s="18"/>
      <c r="F11" s="18">
        <v>10</v>
      </c>
      <c r="G11" s="18"/>
      <c r="H11" s="18">
        <v>8</v>
      </c>
      <c r="I11" s="18"/>
      <c r="J11" s="18">
        <v>6</v>
      </c>
      <c r="K11" s="18"/>
      <c r="L11" s="18">
        <v>4</v>
      </c>
      <c r="M11" s="18"/>
      <c r="N11" s="22">
        <v>2</v>
      </c>
      <c r="O11" s="53"/>
      <c r="P11" s="53"/>
      <c r="Q11" s="53"/>
      <c r="R11" s="39">
        <f t="shared" si="0"/>
        <v>0</v>
      </c>
    </row>
    <row r="12" spans="1:21" s="23" customFormat="1" ht="22.8" customHeight="1">
      <c r="A12" s="104"/>
      <c r="B12" s="17" t="s">
        <v>62</v>
      </c>
      <c r="C12" s="18"/>
      <c r="D12" s="18">
        <v>18</v>
      </c>
      <c r="E12" s="18"/>
      <c r="F12" s="18">
        <v>15</v>
      </c>
      <c r="G12" s="18"/>
      <c r="H12" s="18">
        <v>12</v>
      </c>
      <c r="I12" s="18"/>
      <c r="J12" s="18">
        <v>9</v>
      </c>
      <c r="K12" s="18"/>
      <c r="L12" s="18">
        <v>6</v>
      </c>
      <c r="M12" s="18"/>
      <c r="N12" s="22">
        <v>3</v>
      </c>
      <c r="O12" s="53"/>
      <c r="P12" s="53"/>
      <c r="Q12" s="53"/>
      <c r="R12" s="39">
        <f t="shared" si="0"/>
        <v>0</v>
      </c>
    </row>
    <row r="13" spans="1:21" s="23" customFormat="1" ht="22.8" customHeight="1">
      <c r="A13" s="97" t="s">
        <v>66</v>
      </c>
      <c r="B13" s="18" t="s">
        <v>59</v>
      </c>
      <c r="C13" s="18"/>
      <c r="D13" s="18">
        <v>1.5</v>
      </c>
      <c r="E13" s="18"/>
      <c r="F13" s="18">
        <v>1.25</v>
      </c>
      <c r="G13" s="18"/>
      <c r="H13" s="18">
        <v>1</v>
      </c>
      <c r="I13" s="18"/>
      <c r="J13" s="18">
        <v>0.75</v>
      </c>
      <c r="K13" s="18"/>
      <c r="L13" s="18">
        <v>0.5</v>
      </c>
      <c r="M13" s="18"/>
      <c r="N13" s="22">
        <v>0.25</v>
      </c>
      <c r="O13" s="53"/>
      <c r="P13" s="53"/>
      <c r="Q13" s="53"/>
      <c r="R13" s="39">
        <f t="shared" si="0"/>
        <v>0</v>
      </c>
    </row>
    <row r="14" spans="1:21" s="23" customFormat="1" ht="22.8" customHeight="1">
      <c r="A14" s="97"/>
      <c r="B14" s="17" t="s">
        <v>60</v>
      </c>
      <c r="C14" s="18"/>
      <c r="D14" s="18">
        <v>3</v>
      </c>
      <c r="E14" s="18"/>
      <c r="F14" s="18">
        <v>2.5</v>
      </c>
      <c r="G14" s="18"/>
      <c r="H14" s="18">
        <v>2</v>
      </c>
      <c r="I14" s="18"/>
      <c r="J14" s="18">
        <v>1.5</v>
      </c>
      <c r="K14" s="18"/>
      <c r="L14" s="18">
        <v>1</v>
      </c>
      <c r="M14" s="18"/>
      <c r="N14" s="22">
        <v>0.5</v>
      </c>
      <c r="O14" s="53"/>
      <c r="P14" s="53"/>
      <c r="Q14" s="53"/>
      <c r="R14" s="39">
        <f t="shared" si="0"/>
        <v>0</v>
      </c>
      <c r="U14" s="24"/>
    </row>
    <row r="15" spans="1:21" s="23" customFormat="1" ht="22.8" customHeight="1">
      <c r="A15" s="97"/>
      <c r="B15" s="17" t="s">
        <v>61</v>
      </c>
      <c r="C15" s="18"/>
      <c r="D15" s="18">
        <v>6</v>
      </c>
      <c r="E15" s="18"/>
      <c r="F15" s="18">
        <v>5</v>
      </c>
      <c r="G15" s="18"/>
      <c r="H15" s="18">
        <v>4</v>
      </c>
      <c r="I15" s="18"/>
      <c r="J15" s="18">
        <v>3</v>
      </c>
      <c r="K15" s="18"/>
      <c r="L15" s="18">
        <v>2</v>
      </c>
      <c r="M15" s="18"/>
      <c r="N15" s="22">
        <v>1</v>
      </c>
      <c r="O15" s="53"/>
      <c r="P15" s="53"/>
      <c r="Q15" s="53"/>
      <c r="R15" s="39">
        <f t="shared" si="0"/>
        <v>0</v>
      </c>
    </row>
    <row r="16" spans="1:21" s="23" customFormat="1" ht="22.8" customHeight="1">
      <c r="A16" s="97"/>
      <c r="B16" s="17" t="s">
        <v>62</v>
      </c>
      <c r="C16" s="18"/>
      <c r="D16" s="18">
        <v>9</v>
      </c>
      <c r="E16" s="18"/>
      <c r="F16" s="18">
        <v>7.5</v>
      </c>
      <c r="G16" s="18"/>
      <c r="H16" s="18">
        <v>6</v>
      </c>
      <c r="I16" s="18"/>
      <c r="J16" s="18">
        <v>4.5</v>
      </c>
      <c r="K16" s="18"/>
      <c r="L16" s="18">
        <v>3</v>
      </c>
      <c r="M16" s="18"/>
      <c r="N16" s="22">
        <v>1.5</v>
      </c>
      <c r="O16" s="53"/>
      <c r="P16" s="53"/>
      <c r="Q16" s="53"/>
      <c r="R16" s="39">
        <f t="shared" si="0"/>
        <v>0</v>
      </c>
    </row>
    <row r="17" spans="1:18" s="23" customFormat="1" ht="22.8" customHeight="1" thickBot="1">
      <c r="A17" s="100" t="s">
        <v>7</v>
      </c>
      <c r="B17" s="101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41"/>
      <c r="O17" s="54"/>
      <c r="P17" s="54"/>
      <c r="Q17" s="54"/>
      <c r="R17" s="42">
        <f>C17*D17+E17*F17+G17*H17+I17*J17+K17*L17+M17*N17+SUM(R9:R16)</f>
        <v>0</v>
      </c>
    </row>
    <row r="18" spans="1:18" s="23" customFormat="1" ht="22.8" customHeight="1">
      <c r="A18" s="103" t="s">
        <v>58</v>
      </c>
      <c r="B18" s="26" t="s">
        <v>63</v>
      </c>
      <c r="C18" s="26"/>
      <c r="D18" s="26">
        <v>3</v>
      </c>
      <c r="E18" s="26"/>
      <c r="F18" s="26">
        <v>2.5</v>
      </c>
      <c r="G18" s="26"/>
      <c r="H18" s="26">
        <v>2</v>
      </c>
      <c r="I18" s="26"/>
      <c r="J18" s="26">
        <v>1.5</v>
      </c>
      <c r="K18" s="26"/>
      <c r="L18" s="26">
        <v>1</v>
      </c>
      <c r="M18" s="26"/>
      <c r="N18" s="27">
        <v>0.5</v>
      </c>
      <c r="O18" s="52"/>
      <c r="P18" s="52"/>
      <c r="Q18" s="52"/>
      <c r="R18" s="38">
        <f t="shared" si="0"/>
        <v>0</v>
      </c>
    </row>
    <row r="19" spans="1:18" s="23" customFormat="1" ht="22.8" customHeight="1">
      <c r="A19" s="104"/>
      <c r="B19" s="18" t="s">
        <v>64</v>
      </c>
      <c r="C19" s="18"/>
      <c r="D19" s="18">
        <v>6</v>
      </c>
      <c r="E19" s="18"/>
      <c r="F19" s="18">
        <v>5</v>
      </c>
      <c r="G19" s="18"/>
      <c r="H19" s="18">
        <v>4</v>
      </c>
      <c r="I19" s="18"/>
      <c r="J19" s="18">
        <v>3</v>
      </c>
      <c r="K19" s="18"/>
      <c r="L19" s="18">
        <v>2</v>
      </c>
      <c r="M19" s="18"/>
      <c r="N19" s="22">
        <v>1</v>
      </c>
      <c r="O19" s="53"/>
      <c r="P19" s="53"/>
      <c r="Q19" s="53"/>
      <c r="R19" s="39">
        <f t="shared" si="0"/>
        <v>0</v>
      </c>
    </row>
    <row r="20" spans="1:18" s="23" customFormat="1" ht="22.8" customHeight="1">
      <c r="A20" s="104"/>
      <c r="B20" s="18" t="s">
        <v>65</v>
      </c>
      <c r="C20" s="18"/>
      <c r="D20" s="18">
        <v>9</v>
      </c>
      <c r="E20" s="18"/>
      <c r="F20" s="18">
        <v>7.5</v>
      </c>
      <c r="G20" s="18"/>
      <c r="H20" s="18">
        <v>6</v>
      </c>
      <c r="I20" s="18"/>
      <c r="J20" s="18">
        <v>4.5</v>
      </c>
      <c r="K20" s="18"/>
      <c r="L20" s="18">
        <v>3</v>
      </c>
      <c r="M20" s="18"/>
      <c r="N20" s="22">
        <v>1.5</v>
      </c>
      <c r="O20" s="53"/>
      <c r="P20" s="53"/>
      <c r="Q20" s="53"/>
      <c r="R20" s="39">
        <f t="shared" si="0"/>
        <v>0</v>
      </c>
    </row>
    <row r="21" spans="1:18" s="23" customFormat="1" ht="22.8" customHeight="1">
      <c r="A21" s="97" t="s">
        <v>66</v>
      </c>
      <c r="B21" s="18" t="s">
        <v>63</v>
      </c>
      <c r="C21" s="18"/>
      <c r="D21" s="18">
        <v>1.5</v>
      </c>
      <c r="E21" s="18"/>
      <c r="F21" s="18">
        <v>1.25</v>
      </c>
      <c r="G21" s="18"/>
      <c r="H21" s="18">
        <v>1</v>
      </c>
      <c r="I21" s="18"/>
      <c r="J21" s="18">
        <v>0.75</v>
      </c>
      <c r="K21" s="18"/>
      <c r="L21" s="18">
        <v>0.5</v>
      </c>
      <c r="M21" s="18"/>
      <c r="N21" s="22">
        <v>0.25</v>
      </c>
      <c r="O21" s="53"/>
      <c r="P21" s="53"/>
      <c r="Q21" s="53"/>
      <c r="R21" s="39">
        <f t="shared" si="0"/>
        <v>0</v>
      </c>
    </row>
    <row r="22" spans="1:18" s="23" customFormat="1" ht="22.8" customHeight="1">
      <c r="A22" s="97"/>
      <c r="B22" s="18" t="s">
        <v>64</v>
      </c>
      <c r="C22" s="18"/>
      <c r="D22" s="18">
        <v>3</v>
      </c>
      <c r="E22" s="18"/>
      <c r="F22" s="18">
        <v>2.5</v>
      </c>
      <c r="G22" s="18"/>
      <c r="H22" s="18">
        <v>2</v>
      </c>
      <c r="I22" s="18"/>
      <c r="J22" s="18">
        <v>1.5</v>
      </c>
      <c r="K22" s="18"/>
      <c r="L22" s="18">
        <v>1</v>
      </c>
      <c r="M22" s="18"/>
      <c r="N22" s="22">
        <v>0.5</v>
      </c>
      <c r="O22" s="53"/>
      <c r="P22" s="53"/>
      <c r="Q22" s="53"/>
      <c r="R22" s="39">
        <f t="shared" si="0"/>
        <v>0</v>
      </c>
    </row>
    <row r="23" spans="1:18" s="23" customFormat="1" ht="22.8" customHeight="1">
      <c r="A23" s="97"/>
      <c r="B23" s="18" t="s">
        <v>65</v>
      </c>
      <c r="C23" s="18"/>
      <c r="D23" s="18">
        <v>4.5</v>
      </c>
      <c r="E23" s="18"/>
      <c r="F23" s="18">
        <v>3.75</v>
      </c>
      <c r="G23" s="18"/>
      <c r="H23" s="18">
        <v>3</v>
      </c>
      <c r="I23" s="18"/>
      <c r="J23" s="18">
        <v>2.25</v>
      </c>
      <c r="K23" s="18"/>
      <c r="L23" s="18">
        <v>1.5</v>
      </c>
      <c r="M23" s="18"/>
      <c r="N23" s="22">
        <v>0.75</v>
      </c>
      <c r="O23" s="53"/>
      <c r="P23" s="53"/>
      <c r="Q23" s="53"/>
      <c r="R23" s="39">
        <f t="shared" si="0"/>
        <v>0</v>
      </c>
    </row>
    <row r="24" spans="1:18" s="23" customFormat="1" ht="22.8" customHeight="1" thickBot="1">
      <c r="A24" s="98" t="s">
        <v>70</v>
      </c>
      <c r="B24" s="99"/>
      <c r="C24" s="28"/>
      <c r="D24" s="28"/>
      <c r="E24" s="28"/>
      <c r="F24" s="28"/>
      <c r="G24" s="28"/>
      <c r="H24" s="28"/>
      <c r="I24" s="28"/>
      <c r="J24" s="44"/>
      <c r="K24" s="44"/>
      <c r="L24" s="44"/>
      <c r="M24" s="44"/>
      <c r="N24" s="29"/>
      <c r="O24" s="55"/>
      <c r="P24" s="55"/>
      <c r="Q24" s="55"/>
      <c r="R24" s="40">
        <f>SUM(R18:R23)</f>
        <v>0</v>
      </c>
    </row>
    <row r="25" spans="1:18" s="23" customFormat="1" ht="22.8" customHeight="1" thickBot="1">
      <c r="A25" s="103" t="s">
        <v>96</v>
      </c>
      <c r="B25" s="126" t="s">
        <v>115</v>
      </c>
      <c r="C25" s="26"/>
      <c r="D25" s="26">
        <v>1</v>
      </c>
      <c r="E25" s="110" t="s">
        <v>116</v>
      </c>
      <c r="F25" s="111"/>
      <c r="G25" s="26"/>
      <c r="H25" s="27">
        <v>0.5</v>
      </c>
      <c r="I25" s="110" t="s">
        <v>117</v>
      </c>
      <c r="J25" s="111"/>
      <c r="K25" s="27"/>
      <c r="L25" s="60">
        <v>0.25</v>
      </c>
      <c r="M25" s="110" t="s">
        <v>118</v>
      </c>
      <c r="N25" s="111"/>
      <c r="O25" s="52"/>
      <c r="P25" s="52"/>
      <c r="Q25" s="52"/>
      <c r="R25" s="38">
        <f>D25*C25+H25*G25+L25*K25</f>
        <v>0</v>
      </c>
    </row>
    <row r="26" spans="1:18" s="23" customFormat="1" ht="22.8" customHeight="1" thickBot="1">
      <c r="A26" s="112"/>
      <c r="B26" s="58" t="s">
        <v>111</v>
      </c>
      <c r="C26" s="18"/>
      <c r="D26" s="18">
        <v>1</v>
      </c>
      <c r="E26" s="79" t="s">
        <v>108</v>
      </c>
      <c r="F26" s="80"/>
      <c r="G26" s="18"/>
      <c r="H26" s="56">
        <v>0.5</v>
      </c>
      <c r="I26" s="79" t="s">
        <v>109</v>
      </c>
      <c r="J26" s="80"/>
      <c r="K26" s="22"/>
      <c r="L26" s="60">
        <v>0.25</v>
      </c>
      <c r="M26" s="79" t="s">
        <v>110</v>
      </c>
      <c r="N26" s="80"/>
      <c r="O26" s="56"/>
      <c r="P26" s="56"/>
      <c r="Q26" s="56"/>
      <c r="R26" s="38">
        <f>D26*C26+H26*G26+L26*K26</f>
        <v>0</v>
      </c>
    </row>
    <row r="27" spans="1:18" s="23" customFormat="1" ht="22.8" customHeight="1">
      <c r="A27" s="112"/>
      <c r="B27" s="58" t="s">
        <v>114</v>
      </c>
      <c r="C27" s="18"/>
      <c r="D27" s="18">
        <v>1</v>
      </c>
      <c r="E27" s="67"/>
      <c r="F27" s="79" t="s">
        <v>119</v>
      </c>
      <c r="G27" s="109"/>
      <c r="H27" s="109"/>
      <c r="I27" s="109"/>
      <c r="J27" s="109"/>
      <c r="K27" s="109"/>
      <c r="L27" s="109"/>
      <c r="M27" s="109"/>
      <c r="N27" s="80"/>
      <c r="O27" s="56"/>
      <c r="P27" s="56"/>
      <c r="Q27" s="56"/>
      <c r="R27" s="38">
        <f>D27*C27+H27*G27+L27*K27</f>
        <v>0</v>
      </c>
    </row>
    <row r="28" spans="1:18" s="23" customFormat="1" ht="22.8" customHeight="1">
      <c r="A28" s="112"/>
      <c r="B28" s="66" t="s">
        <v>103</v>
      </c>
      <c r="C28" s="18"/>
      <c r="D28" s="18">
        <v>1</v>
      </c>
      <c r="E28" s="79" t="s">
        <v>105</v>
      </c>
      <c r="F28" s="80"/>
      <c r="G28" s="18"/>
      <c r="H28" s="53">
        <v>0.5</v>
      </c>
      <c r="I28" s="79" t="s">
        <v>106</v>
      </c>
      <c r="J28" s="80"/>
      <c r="K28" s="22"/>
      <c r="L28" s="59">
        <v>0.25</v>
      </c>
      <c r="M28" s="79" t="s">
        <v>104</v>
      </c>
      <c r="N28" s="80"/>
      <c r="O28" s="53"/>
      <c r="P28" s="53"/>
      <c r="Q28" s="53"/>
      <c r="R28" s="57">
        <f>D28*C28+H28*G28+L28*K28</f>
        <v>0</v>
      </c>
    </row>
    <row r="29" spans="1:18" s="23" customFormat="1" ht="22.8" customHeight="1">
      <c r="A29" s="104"/>
      <c r="B29" s="58" t="s">
        <v>97</v>
      </c>
      <c r="C29" s="18"/>
      <c r="D29" s="18">
        <v>0.25</v>
      </c>
      <c r="E29" s="18"/>
      <c r="F29" s="79" t="s">
        <v>98</v>
      </c>
      <c r="G29" s="109"/>
      <c r="H29" s="109"/>
      <c r="I29" s="109"/>
      <c r="J29" s="109"/>
      <c r="K29" s="109"/>
      <c r="L29" s="109"/>
      <c r="M29" s="109"/>
      <c r="N29" s="80"/>
      <c r="O29" s="53"/>
      <c r="P29" s="53"/>
      <c r="Q29" s="53"/>
      <c r="R29" s="39">
        <f>D29*C29</f>
        <v>0</v>
      </c>
    </row>
    <row r="30" spans="1:18" s="23" customFormat="1" ht="22.8" customHeight="1">
      <c r="A30" s="104"/>
      <c r="B30" s="58"/>
      <c r="C30" s="18"/>
      <c r="D30" s="18"/>
      <c r="E30" s="18"/>
      <c r="F30" s="79"/>
      <c r="G30" s="109"/>
      <c r="H30" s="109"/>
      <c r="I30" s="109"/>
      <c r="J30" s="109"/>
      <c r="K30" s="109"/>
      <c r="L30" s="109"/>
      <c r="M30" s="109"/>
      <c r="N30" s="80"/>
      <c r="O30" s="53"/>
      <c r="P30" s="53"/>
      <c r="Q30" s="53"/>
      <c r="R30" s="39">
        <f>D30*C30</f>
        <v>0</v>
      </c>
    </row>
    <row r="31" spans="1:18" s="23" customFormat="1" ht="22.8" customHeight="1" thickBot="1">
      <c r="A31" s="107" t="s">
        <v>95</v>
      </c>
      <c r="B31" s="10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29"/>
      <c r="O31" s="55"/>
      <c r="P31" s="55"/>
      <c r="Q31" s="55"/>
      <c r="R31" s="40">
        <f>SUM(R25:R30)</f>
        <v>0</v>
      </c>
    </row>
    <row r="32" spans="1:18" s="23" customFormat="1" ht="34.200000000000003" customHeight="1" thickBot="1">
      <c r="A32" s="85" t="s">
        <v>83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O32" s="47"/>
      <c r="P32" s="47"/>
      <c r="Q32" s="47"/>
      <c r="R32" s="43">
        <f>R17+R24</f>
        <v>0</v>
      </c>
    </row>
    <row r="33" spans="1:18" ht="22.2" customHeight="1">
      <c r="A33" s="90" t="s">
        <v>15</v>
      </c>
      <c r="B33" s="90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35"/>
      <c r="P33" s="35"/>
      <c r="Q33" s="35"/>
      <c r="R33" s="35"/>
    </row>
    <row r="34" spans="1:18" ht="22.2" customHeight="1">
      <c r="A34" s="88" t="s">
        <v>76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</row>
    <row r="35" spans="1:18" ht="22.2" customHeight="1">
      <c r="A35" s="89" t="s">
        <v>77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8" ht="45.6" customHeight="1">
      <c r="A36" s="88" t="s">
        <v>86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</row>
    <row r="37" spans="1:18" ht="22.2">
      <c r="B37" s="84" t="s">
        <v>78</v>
      </c>
      <c r="C37" s="84"/>
      <c r="F37" s="83"/>
      <c r="G37" s="83"/>
      <c r="H37" s="83"/>
      <c r="I37" s="83" t="s">
        <v>101</v>
      </c>
      <c r="J37" s="83"/>
      <c r="K37" s="83"/>
      <c r="L37" s="83"/>
    </row>
    <row r="38" spans="1:18" ht="9" customHeight="1"/>
    <row r="39" spans="1:18" s="32" customFormat="1" ht="22.2">
      <c r="B39" s="33" t="s">
        <v>79</v>
      </c>
      <c r="C39" s="33"/>
      <c r="D39" s="33"/>
      <c r="E39" s="61"/>
      <c r="F39" s="61"/>
      <c r="G39" s="84" t="s">
        <v>80</v>
      </c>
      <c r="H39" s="84"/>
      <c r="I39" s="84"/>
      <c r="J39" s="61"/>
      <c r="K39" s="46"/>
      <c r="L39" s="46"/>
      <c r="M39" s="84" t="s">
        <v>81</v>
      </c>
      <c r="N39" s="84"/>
      <c r="O39" s="46"/>
    </row>
  </sheetData>
  <mergeCells count="53">
    <mergeCell ref="M39:N39"/>
    <mergeCell ref="H4:K4"/>
    <mergeCell ref="H5:I5"/>
    <mergeCell ref="J5:K5"/>
    <mergeCell ref="M5:N5"/>
    <mergeCell ref="M4:N4"/>
    <mergeCell ref="I37:L37"/>
    <mergeCell ref="G39:I39"/>
    <mergeCell ref="F27:N27"/>
    <mergeCell ref="A31:B31"/>
    <mergeCell ref="F29:N29"/>
    <mergeCell ref="F30:N30"/>
    <mergeCell ref="E25:F25"/>
    <mergeCell ref="E28:F28"/>
    <mergeCell ref="I25:J25"/>
    <mergeCell ref="I28:J28"/>
    <mergeCell ref="M25:N25"/>
    <mergeCell ref="M28:N28"/>
    <mergeCell ref="A25:A30"/>
    <mergeCell ref="C7:D7"/>
    <mergeCell ref="M7:N7"/>
    <mergeCell ref="G7:H7"/>
    <mergeCell ref="E7:F7"/>
    <mergeCell ref="O8:R8"/>
    <mergeCell ref="A17:B17"/>
    <mergeCell ref="A7:B7"/>
    <mergeCell ref="A18:A20"/>
    <mergeCell ref="A8:B8"/>
    <mergeCell ref="A9:A12"/>
    <mergeCell ref="A13:A16"/>
    <mergeCell ref="B37:C37"/>
    <mergeCell ref="F37:H37"/>
    <mergeCell ref="A32:N32"/>
    <mergeCell ref="A36:R36"/>
    <mergeCell ref="A35:R35"/>
    <mergeCell ref="A34:R34"/>
    <mergeCell ref="A33:B33"/>
    <mergeCell ref="A1:R1"/>
    <mergeCell ref="C5:D5"/>
    <mergeCell ref="A5:B5"/>
    <mergeCell ref="E26:F26"/>
    <mergeCell ref="I26:J26"/>
    <mergeCell ref="M26:N26"/>
    <mergeCell ref="E5:F5"/>
    <mergeCell ref="I7:J7"/>
    <mergeCell ref="K7:L7"/>
    <mergeCell ref="A2:B2"/>
    <mergeCell ref="C2:D2"/>
    <mergeCell ref="A3:R3"/>
    <mergeCell ref="O4:R4"/>
    <mergeCell ref="O5:R5"/>
    <mergeCell ref="A21:A23"/>
    <mergeCell ref="A24:B24"/>
  </mergeCells>
  <phoneticPr fontId="2" type="noConversion"/>
  <pageMargins left="0.23622047244094491" right="0.23622047244094491" top="0.55118110236220474" bottom="0.55118110236220474" header="0.31496062992125984" footer="0.31496062992125984"/>
  <pageSetup paperSize="9" scale="8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workbookViewId="0">
      <selection activeCell="P10" sqref="P10"/>
    </sheetView>
  </sheetViews>
  <sheetFormatPr defaultRowHeight="16.2"/>
  <sheetData>
    <row r="1" spans="1:14">
      <c r="A1" s="102" t="s">
        <v>67</v>
      </c>
      <c r="B1" s="102"/>
      <c r="C1" s="123" t="s">
        <v>53</v>
      </c>
      <c r="D1" s="123"/>
      <c r="E1" s="123" t="s">
        <v>54</v>
      </c>
      <c r="F1" s="123"/>
      <c r="G1" s="123" t="s">
        <v>55</v>
      </c>
      <c r="H1" s="123"/>
      <c r="I1" s="123" t="s">
        <v>56</v>
      </c>
      <c r="J1" s="123"/>
      <c r="K1" s="123" t="s">
        <v>23</v>
      </c>
      <c r="L1" s="123"/>
      <c r="M1" s="123" t="s">
        <v>24</v>
      </c>
      <c r="N1" s="123"/>
    </row>
    <row r="2" spans="1:14" ht="16.8" thickBot="1">
      <c r="A2" s="105" t="s">
        <v>69</v>
      </c>
      <c r="B2" s="105"/>
      <c r="C2" s="25" t="s">
        <v>1</v>
      </c>
      <c r="D2" s="30" t="s">
        <v>68</v>
      </c>
      <c r="E2" s="25" t="s">
        <v>1</v>
      </c>
      <c r="F2" s="30" t="s">
        <v>68</v>
      </c>
      <c r="G2" s="25" t="s">
        <v>1</v>
      </c>
      <c r="H2" s="30" t="s">
        <v>68</v>
      </c>
      <c r="I2" s="25" t="s">
        <v>1</v>
      </c>
      <c r="J2" s="30" t="s">
        <v>68</v>
      </c>
      <c r="K2" s="25" t="s">
        <v>1</v>
      </c>
      <c r="L2" s="30" t="s">
        <v>68</v>
      </c>
      <c r="M2" s="25" t="s">
        <v>1</v>
      </c>
      <c r="N2" s="30" t="s">
        <v>68</v>
      </c>
    </row>
    <row r="3" spans="1:14" ht="19.8">
      <c r="A3" s="103" t="s">
        <v>58</v>
      </c>
      <c r="B3" s="31" t="s">
        <v>59</v>
      </c>
      <c r="C3" s="26"/>
      <c r="D3" s="26">
        <v>3</v>
      </c>
      <c r="E3" s="26"/>
      <c r="F3" s="26">
        <v>2.5</v>
      </c>
      <c r="G3" s="26"/>
      <c r="H3" s="26">
        <v>2</v>
      </c>
      <c r="I3" s="26"/>
      <c r="J3" s="26">
        <v>1.5</v>
      </c>
      <c r="K3" s="26"/>
      <c r="L3" s="26">
        <v>1</v>
      </c>
      <c r="M3" s="26"/>
      <c r="N3" s="27">
        <v>0.5</v>
      </c>
    </row>
    <row r="4" spans="1:14" ht="19.8">
      <c r="A4" s="104"/>
      <c r="B4" s="17" t="s">
        <v>60</v>
      </c>
      <c r="C4" s="18"/>
      <c r="D4" s="18">
        <v>6</v>
      </c>
      <c r="E4" s="18"/>
      <c r="F4" s="18">
        <v>5</v>
      </c>
      <c r="G4" s="18"/>
      <c r="H4" s="18">
        <v>4</v>
      </c>
      <c r="I4" s="18"/>
      <c r="J4" s="18">
        <v>3</v>
      </c>
      <c r="K4" s="18"/>
      <c r="L4" s="18">
        <v>2</v>
      </c>
      <c r="M4" s="18"/>
      <c r="N4" s="22">
        <v>1</v>
      </c>
    </row>
    <row r="5" spans="1:14" ht="19.8">
      <c r="A5" s="104"/>
      <c r="B5" s="17" t="s">
        <v>61</v>
      </c>
      <c r="C5" s="18"/>
      <c r="D5" s="18">
        <v>12</v>
      </c>
      <c r="E5" s="18"/>
      <c r="F5" s="18">
        <v>10</v>
      </c>
      <c r="G5" s="18"/>
      <c r="H5" s="18">
        <v>8</v>
      </c>
      <c r="I5" s="18"/>
      <c r="J5" s="18">
        <v>6</v>
      </c>
      <c r="K5" s="18"/>
      <c r="L5" s="18">
        <v>4</v>
      </c>
      <c r="M5" s="18"/>
      <c r="N5" s="22">
        <v>2</v>
      </c>
    </row>
    <row r="6" spans="1:14" ht="19.8">
      <c r="A6" s="104"/>
      <c r="B6" s="17" t="s">
        <v>62</v>
      </c>
      <c r="C6" s="18"/>
      <c r="D6" s="18">
        <v>18</v>
      </c>
      <c r="E6" s="18"/>
      <c r="F6" s="18">
        <v>15</v>
      </c>
      <c r="G6" s="18"/>
      <c r="H6" s="18">
        <v>12</v>
      </c>
      <c r="I6" s="18"/>
      <c r="J6" s="18">
        <v>9</v>
      </c>
      <c r="K6" s="18"/>
      <c r="L6" s="18">
        <v>6</v>
      </c>
      <c r="M6" s="18"/>
      <c r="N6" s="22">
        <v>3</v>
      </c>
    </row>
    <row r="7" spans="1:14">
      <c r="A7" s="97" t="s">
        <v>66</v>
      </c>
      <c r="B7" s="18" t="s">
        <v>59</v>
      </c>
      <c r="C7" s="18"/>
      <c r="D7" s="18">
        <v>1.5</v>
      </c>
      <c r="E7" s="18"/>
      <c r="F7" s="18">
        <v>1.25</v>
      </c>
      <c r="G7" s="18"/>
      <c r="H7" s="18">
        <v>1</v>
      </c>
      <c r="I7" s="18"/>
      <c r="J7" s="18">
        <v>0.75</v>
      </c>
      <c r="K7" s="18"/>
      <c r="L7" s="18">
        <v>0.5</v>
      </c>
      <c r="M7" s="18"/>
      <c r="N7" s="22">
        <v>0.25</v>
      </c>
    </row>
    <row r="8" spans="1:14" ht="19.8">
      <c r="A8" s="97"/>
      <c r="B8" s="17" t="s">
        <v>60</v>
      </c>
      <c r="C8" s="18"/>
      <c r="D8" s="18">
        <v>3</v>
      </c>
      <c r="E8" s="18"/>
      <c r="F8" s="18">
        <v>2.5</v>
      </c>
      <c r="G8" s="18"/>
      <c r="H8" s="18">
        <v>2</v>
      </c>
      <c r="I8" s="18"/>
      <c r="J8" s="18">
        <v>1.5</v>
      </c>
      <c r="K8" s="18"/>
      <c r="L8" s="18">
        <v>1</v>
      </c>
      <c r="M8" s="18"/>
      <c r="N8" s="22">
        <v>0.5</v>
      </c>
    </row>
    <row r="9" spans="1:14" ht="19.8">
      <c r="A9" s="97"/>
      <c r="B9" s="17" t="s">
        <v>61</v>
      </c>
      <c r="C9" s="18"/>
      <c r="D9" s="18">
        <v>6</v>
      </c>
      <c r="E9" s="18"/>
      <c r="F9" s="18">
        <v>5</v>
      </c>
      <c r="G9" s="18"/>
      <c r="H9" s="18">
        <v>4</v>
      </c>
      <c r="I9" s="18"/>
      <c r="J9" s="18">
        <v>3</v>
      </c>
      <c r="K9" s="18"/>
      <c r="L9" s="18">
        <v>2</v>
      </c>
      <c r="M9" s="18"/>
      <c r="N9" s="22">
        <v>1</v>
      </c>
    </row>
    <row r="10" spans="1:14" ht="19.8">
      <c r="A10" s="97"/>
      <c r="B10" s="17" t="s">
        <v>62</v>
      </c>
      <c r="C10" s="18"/>
      <c r="D10" s="18">
        <v>9</v>
      </c>
      <c r="E10" s="18"/>
      <c r="F10" s="18">
        <v>7.5</v>
      </c>
      <c r="G10" s="18"/>
      <c r="H10" s="18">
        <v>6</v>
      </c>
      <c r="I10" s="18"/>
      <c r="J10" s="18">
        <v>4.5</v>
      </c>
      <c r="K10" s="18"/>
      <c r="L10" s="18">
        <v>3</v>
      </c>
      <c r="M10" s="18"/>
      <c r="N10" s="22">
        <v>1.5</v>
      </c>
    </row>
    <row r="11" spans="1:14" ht="16.8" thickBot="1">
      <c r="A11" s="124" t="s">
        <v>7</v>
      </c>
      <c r="B11" s="125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</row>
    <row r="12" spans="1:14">
      <c r="A12" s="103" t="s">
        <v>58</v>
      </c>
      <c r="B12" s="26" t="s">
        <v>63</v>
      </c>
      <c r="C12" s="26"/>
      <c r="D12" s="26">
        <v>3</v>
      </c>
      <c r="E12" s="26"/>
      <c r="F12" s="26">
        <v>2.5</v>
      </c>
      <c r="G12" s="26"/>
      <c r="H12" s="26">
        <v>2</v>
      </c>
      <c r="I12" s="26"/>
      <c r="J12" s="26">
        <v>1.5</v>
      </c>
      <c r="K12" s="26"/>
      <c r="L12" s="26">
        <v>1</v>
      </c>
      <c r="M12" s="26"/>
      <c r="N12" s="27">
        <v>0.5</v>
      </c>
    </row>
    <row r="13" spans="1:14">
      <c r="A13" s="104"/>
      <c r="B13" s="18" t="s">
        <v>64</v>
      </c>
      <c r="C13" s="18"/>
      <c r="D13" s="18">
        <v>6</v>
      </c>
      <c r="E13" s="18"/>
      <c r="F13" s="18">
        <v>5</v>
      </c>
      <c r="G13" s="18"/>
      <c r="H13" s="18">
        <v>4</v>
      </c>
      <c r="I13" s="18"/>
      <c r="J13" s="18">
        <v>3</v>
      </c>
      <c r="K13" s="18"/>
      <c r="L13" s="18">
        <v>2</v>
      </c>
      <c r="M13" s="18"/>
      <c r="N13" s="22">
        <v>1</v>
      </c>
    </row>
    <row r="14" spans="1:14">
      <c r="A14" s="104"/>
      <c r="B14" s="18" t="s">
        <v>65</v>
      </c>
      <c r="C14" s="18"/>
      <c r="D14" s="18">
        <v>9</v>
      </c>
      <c r="E14" s="18"/>
      <c r="F14" s="18">
        <v>7.5</v>
      </c>
      <c r="G14" s="18"/>
      <c r="H14" s="18">
        <v>6</v>
      </c>
      <c r="I14" s="18"/>
      <c r="J14" s="18">
        <v>4.5</v>
      </c>
      <c r="K14" s="18"/>
      <c r="L14" s="18">
        <v>3</v>
      </c>
      <c r="M14" s="18"/>
      <c r="N14" s="22">
        <v>1.5</v>
      </c>
    </row>
    <row r="15" spans="1:14">
      <c r="A15" s="97" t="s">
        <v>66</v>
      </c>
      <c r="B15" s="18" t="s">
        <v>63</v>
      </c>
      <c r="C15" s="18"/>
      <c r="D15" s="18">
        <v>1.5</v>
      </c>
      <c r="E15" s="18"/>
      <c r="F15" s="18">
        <v>1.25</v>
      </c>
      <c r="G15" s="18"/>
      <c r="H15" s="18">
        <v>1</v>
      </c>
      <c r="I15" s="18"/>
      <c r="J15" s="18">
        <v>0.75</v>
      </c>
      <c r="K15" s="18"/>
      <c r="L15" s="18">
        <v>0.5</v>
      </c>
      <c r="M15" s="18"/>
      <c r="N15" s="22">
        <v>0.25</v>
      </c>
    </row>
    <row r="16" spans="1:14">
      <c r="A16" s="97"/>
      <c r="B16" s="18" t="s">
        <v>64</v>
      </c>
      <c r="C16" s="18"/>
      <c r="D16" s="18">
        <v>3</v>
      </c>
      <c r="E16" s="18"/>
      <c r="F16" s="18">
        <v>2.5</v>
      </c>
      <c r="G16" s="18"/>
      <c r="H16" s="18">
        <v>2</v>
      </c>
      <c r="I16" s="18"/>
      <c r="J16" s="18">
        <v>1.5</v>
      </c>
      <c r="K16" s="18"/>
      <c r="L16" s="18">
        <v>1</v>
      </c>
      <c r="M16" s="18"/>
      <c r="N16" s="22">
        <v>0.5</v>
      </c>
    </row>
    <row r="17" spans="1:14">
      <c r="A17" s="97"/>
      <c r="B17" s="18" t="s">
        <v>65</v>
      </c>
      <c r="C17" s="18"/>
      <c r="D17" s="18">
        <v>4.5</v>
      </c>
      <c r="E17" s="18"/>
      <c r="F17" s="18">
        <v>3.75</v>
      </c>
      <c r="G17" s="18"/>
      <c r="H17" s="18">
        <v>3</v>
      </c>
      <c r="I17" s="18"/>
      <c r="J17" s="18">
        <v>2.25</v>
      </c>
      <c r="K17" s="18"/>
      <c r="L17" s="18">
        <v>1.5</v>
      </c>
      <c r="M17" s="18"/>
      <c r="N17" s="22">
        <v>0.75</v>
      </c>
    </row>
  </sheetData>
  <mergeCells count="13">
    <mergeCell ref="A15:A17"/>
    <mergeCell ref="M1:N1"/>
    <mergeCell ref="A2:B2"/>
    <mergeCell ref="A3:A6"/>
    <mergeCell ref="A7:A10"/>
    <mergeCell ref="A11:B11"/>
    <mergeCell ref="A12:A14"/>
    <mergeCell ref="A1:B1"/>
    <mergeCell ref="C1:D1"/>
    <mergeCell ref="E1:F1"/>
    <mergeCell ref="G1:H1"/>
    <mergeCell ref="I1:J1"/>
    <mergeCell ref="K1:L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工作表1</vt:lpstr>
    </vt:vector>
  </TitlesOfParts>
  <Company>candy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Roki</cp:lastModifiedBy>
  <cp:lastPrinted>2025-01-08T06:22:19Z</cp:lastPrinted>
  <dcterms:created xsi:type="dcterms:W3CDTF">2009-05-05T06:10:10Z</dcterms:created>
  <dcterms:modified xsi:type="dcterms:W3CDTF">2025-01-08T06:30:28Z</dcterms:modified>
</cp:coreProperties>
</file>